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MacDonald\Desktop\Ongoing Work 34 folder\Narrative Budget more folder\"/>
    </mc:Choice>
  </mc:AlternateContent>
  <xr:revisionPtr revIDLastSave="0" documentId="13_ncr:1_{A593AD6B-238C-4A6E-8A49-AFE0AA828C3C}" xr6:coauthVersionLast="45" xr6:coauthVersionMax="45" xr10:uidLastSave="{00000000-0000-0000-0000-000000000000}"/>
  <bookViews>
    <workbookView xWindow="-108" yWindow="-108" windowWidth="23256" windowHeight="12576" xr2:uid="{5D844AFC-A5D4-4FB1-925E-5511FD16645C}"/>
  </bookViews>
  <sheets>
    <sheet name="Church Expenses from Annual Rep" sheetId="4" r:id="rId1"/>
    <sheet name="Front Pie Chart" sheetId="6" r:id="rId2"/>
    <sheet name="Pie Chart Segment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4" l="1"/>
  <c r="H16" i="4"/>
  <c r="H17" i="4"/>
  <c r="H18" i="4"/>
  <c r="H19" i="4"/>
  <c r="H20" i="4"/>
  <c r="H14" i="4"/>
  <c r="B5" i="4"/>
  <c r="B6" i="4"/>
  <c r="B7" i="4"/>
  <c r="B8" i="4"/>
  <c r="B9" i="4"/>
  <c r="B10" i="4"/>
  <c r="B4" i="4"/>
  <c r="H22" i="4" l="1"/>
  <c r="H23" i="4" s="1"/>
  <c r="B4" i="5" l="1"/>
  <c r="B4" i="6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G14" i="4"/>
  <c r="F14" i="4"/>
  <c r="E14" i="4"/>
  <c r="D14" i="4"/>
  <c r="C14" i="4"/>
  <c r="F22" i="4" l="1"/>
  <c r="F23" i="4" s="1"/>
  <c r="C22" i="4"/>
  <c r="C23" i="4" s="1"/>
  <c r="G22" i="4"/>
  <c r="G23" i="4" s="1"/>
  <c r="D22" i="4"/>
  <c r="D23" i="4" s="1"/>
  <c r="E22" i="4"/>
  <c r="E23" i="4" s="1"/>
  <c r="B6" i="6" l="1"/>
  <c r="B6" i="5"/>
  <c r="B23" i="4"/>
  <c r="D24" i="4" s="1"/>
  <c r="B3" i="6"/>
  <c r="B3" i="5"/>
  <c r="B2" i="5"/>
  <c r="B2" i="6"/>
  <c r="B5" i="6"/>
  <c r="B5" i="5"/>
  <c r="B7" i="6"/>
  <c r="B7" i="5"/>
  <c r="B8" i="6" l="1"/>
  <c r="C2" i="6" s="1"/>
  <c r="B8" i="5"/>
  <c r="C3" i="5" s="1"/>
  <c r="F24" i="4"/>
  <c r="C24" i="4"/>
  <c r="E24" i="4"/>
  <c r="H24" i="4"/>
  <c r="G24" i="4"/>
  <c r="C2" i="5" l="1"/>
  <c r="C3" i="6"/>
  <c r="C7" i="6"/>
  <c r="C5" i="6"/>
  <c r="C6" i="6"/>
  <c r="C4" i="6"/>
  <c r="C6" i="5"/>
  <c r="C4" i="5"/>
  <c r="C7" i="5"/>
  <c r="C5" i="5"/>
  <c r="B24" i="4"/>
  <c r="C8" i="5" l="1"/>
  <c r="C8" i="6"/>
</calcChain>
</file>

<file path=xl/sharedStrings.xml><?xml version="1.0" encoding="utf-8"?>
<sst xmlns="http://schemas.openxmlformats.org/spreadsheetml/2006/main" count="57" uniqueCount="26">
  <si>
    <t>-</t>
  </si>
  <si>
    <t>Other</t>
  </si>
  <si>
    <t>Human Resources [Note 2]</t>
  </si>
  <si>
    <t>Facilities &amp; Grounds [Note 2]</t>
  </si>
  <si>
    <t>Office Expenses</t>
  </si>
  <si>
    <t>Ministries</t>
  </si>
  <si>
    <t>Pension Plan</t>
  </si>
  <si>
    <t>Presbyterians Sharing</t>
  </si>
  <si>
    <t>Presbytery Assessment</t>
  </si>
  <si>
    <t>Connecting</t>
  </si>
  <si>
    <t>Caring</t>
  </si>
  <si>
    <t>Learning</t>
  </si>
  <si>
    <t>Reaching Out</t>
  </si>
  <si>
    <t>Worshipping</t>
  </si>
  <si>
    <t>Total</t>
  </si>
  <si>
    <t>Category</t>
  </si>
  <si>
    <t>Amount</t>
  </si>
  <si>
    <t>Keeping Things Running</t>
  </si>
  <si>
    <t>ROUNDED</t>
  </si>
  <si>
    <t>This is only an example.  The categories, distribution and percentages would be different for your church.</t>
  </si>
  <si>
    <t>Total Expenses</t>
  </si>
  <si>
    <t>Budget</t>
  </si>
  <si>
    <t>Narrative Budget Category</t>
  </si>
  <si>
    <t>As a percentage</t>
  </si>
  <si>
    <t>rounded to 29,500 in final</t>
  </si>
  <si>
    <t>Narrative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</si>
</sst>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_-;\-* #,##0_-;_-* &quot;-&quot;??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9" fontId="0" fillId="0" borderId="0" xfId="2" applyFont="1"/>
    <xf numFmtId="9" fontId="1" fillId="0" borderId="0" xfId="2" applyFont="1"/>
    <xf numFmtId="0" fontId="3" fillId="0" borderId="0" xfId="0" applyFont="1"/>
    <xf numFmtId="165" fontId="0" fillId="0" borderId="0" xfId="0" applyNumberForma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9" fontId="0" fillId="0" borderId="0" xfId="0" applyNumberFormat="1" applyBorder="1"/>
    <xf numFmtId="9" fontId="0" fillId="0" borderId="0" xfId="2" applyFont="1" applyBorder="1"/>
    <xf numFmtId="9" fontId="0" fillId="0" borderId="6" xfId="2" applyFont="1" applyBorder="1"/>
    <xf numFmtId="0" fontId="0" fillId="0" borderId="7" xfId="0" applyBorder="1"/>
    <xf numFmtId="9" fontId="0" fillId="0" borderId="8" xfId="0" applyNumberFormat="1" applyBorder="1"/>
    <xf numFmtId="9" fontId="0" fillId="0" borderId="8" xfId="2" applyFont="1" applyBorder="1"/>
    <xf numFmtId="9" fontId="0" fillId="0" borderId="9" xfId="2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0" fillId="0" borderId="0" xfId="0" applyNumberForma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0" fontId="0" fillId="0" borderId="0" xfId="0" applyBorder="1"/>
    <xf numFmtId="0" fontId="0" fillId="0" borderId="6" xfId="0" applyBorder="1"/>
    <xf numFmtId="164" fontId="1" fillId="0" borderId="1" xfId="0" applyNumberFormat="1" applyFont="1" applyBorder="1"/>
    <xf numFmtId="9" fontId="1" fillId="0" borderId="10" xfId="2" applyFont="1" applyBorder="1"/>
    <xf numFmtId="0" fontId="4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DFDA"/>
      <color rgb="FF00FFFF"/>
      <color rgb="FFFFD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4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'Front Pie Chart'!$B$1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rgbClr val="00DFD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FAF-4A73-B0F5-B7E1373642E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FAF-4A73-B0F5-B7E1373642E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FAF-4A73-B0F5-B7E1373642E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FAF-4A73-B0F5-B7E1373642E3}"/>
              </c:ext>
            </c:extLst>
          </c:dPt>
          <c:dPt>
            <c:idx val="4"/>
            <c:bubble3D val="0"/>
            <c:spPr>
              <a:solidFill>
                <a:srgbClr val="FFD03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FAF-4A73-B0F5-B7E1373642E3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FAF-4A73-B0F5-B7E1373642E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FAF-4A73-B0F5-B7E1373642E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FAF-4A73-B0F5-B7E1373642E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FAF-4A73-B0F5-B7E1373642E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FAF-4A73-B0F5-B7E1373642E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FAF-4A73-B0F5-B7E1373642E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FAF-4A73-B0F5-B7E1373642E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'Front Pie Chart'!$A$2:$A$7</c:f>
              <c:strCache>
                <c:ptCount val="6"/>
                <c:pt idx="0">
                  <c:v>Connecting</c:v>
                </c:pt>
                <c:pt idx="1">
                  <c:v>Worshipping</c:v>
                </c:pt>
                <c:pt idx="2">
                  <c:v>Keeping Things Running</c:v>
                </c:pt>
                <c:pt idx="3">
                  <c:v>Caring</c:v>
                </c:pt>
                <c:pt idx="4">
                  <c:v>Learning</c:v>
                </c:pt>
                <c:pt idx="5">
                  <c:v>Reaching Out</c:v>
                </c:pt>
              </c:strCache>
            </c:strRef>
          </c:cat>
          <c:val>
            <c:numRef>
              <c:f>'Front Pie Chart'!$B$2:$B$7</c:f>
              <c:numCache>
                <c:formatCode>General</c:formatCode>
                <c:ptCount val="6"/>
                <c:pt idx="0">
                  <c:v>87000</c:v>
                </c:pt>
                <c:pt idx="1">
                  <c:v>157000</c:v>
                </c:pt>
                <c:pt idx="2">
                  <c:v>30000</c:v>
                </c:pt>
                <c:pt idx="3">
                  <c:v>59000</c:v>
                </c:pt>
                <c:pt idx="4">
                  <c:v>90000</c:v>
                </c:pt>
                <c:pt idx="5">
                  <c:v>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AF-4A73-B0F5-B7E1373642E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992661813849674E-2"/>
          <c:y val="0.12511702309400674"/>
          <c:w val="0.85044922138094659"/>
          <c:h val="0.78236950410784456"/>
        </c:manualLayout>
      </c:layout>
      <c:pie3DChart>
        <c:varyColors val="1"/>
        <c:ser>
          <c:idx val="0"/>
          <c:order val="0"/>
          <c:tx>
            <c:strRef>
              <c:f>'Pie Chart Segments'!$B$1</c:f>
              <c:strCache>
                <c:ptCount val="1"/>
                <c:pt idx="0">
                  <c:v>Amount</c:v>
                </c:pt>
              </c:strCache>
            </c:strRef>
          </c:tx>
          <c:explosion val="39"/>
          <c:dPt>
            <c:idx val="0"/>
            <c:bubble3D val="0"/>
            <c:explosion val="52"/>
            <c:spPr>
              <a:solidFill>
                <a:srgbClr val="00DFDA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9DB8-4E58-BD3E-0DCF06072D0F}"/>
              </c:ext>
            </c:extLst>
          </c:dPt>
          <c:dPt>
            <c:idx val="1"/>
            <c:bubble3D val="0"/>
            <c:explosion val="30"/>
            <c:spPr>
              <a:solidFill>
                <a:srgbClr val="0070C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DB8-4E58-BD3E-0DCF06072D0F}"/>
              </c:ext>
            </c:extLst>
          </c:dPt>
          <c:dPt>
            <c:idx val="2"/>
            <c:bubble3D val="0"/>
            <c:explosion val="4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9DB8-4E58-BD3E-0DCF06072D0F}"/>
              </c:ext>
            </c:extLst>
          </c:dPt>
          <c:dPt>
            <c:idx val="3"/>
            <c:bubble3D val="0"/>
            <c:explosion val="48"/>
            <c:spPr>
              <a:solidFill>
                <a:srgbClr val="7030A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DB8-4E58-BD3E-0DCF06072D0F}"/>
              </c:ext>
            </c:extLst>
          </c:dPt>
          <c:dPt>
            <c:idx val="4"/>
            <c:bubble3D val="0"/>
            <c:explosion val="54"/>
            <c:spPr>
              <a:solidFill>
                <a:srgbClr val="FFD03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9DB8-4E58-BD3E-0DCF06072D0F}"/>
              </c:ext>
            </c:extLst>
          </c:dPt>
          <c:dPt>
            <c:idx val="5"/>
            <c:bubble3D val="0"/>
            <c:explosion val="38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9A8-46FE-BCC4-03BE99A4CCC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DB8-4E58-BD3E-0DCF06072D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9DB8-4E58-BD3E-0DCF06072D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DB8-4E58-BD3E-0DCF06072D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DB8-4E58-BD3E-0DCF06072D0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9DB8-4E58-BD3E-0DCF06072D0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9A8-46FE-BCC4-03BE99A4CCC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 Segments'!$A$2:$A$7</c:f>
              <c:strCache>
                <c:ptCount val="6"/>
                <c:pt idx="0">
                  <c:v>Connecting</c:v>
                </c:pt>
                <c:pt idx="1">
                  <c:v>Worshipping</c:v>
                </c:pt>
                <c:pt idx="2">
                  <c:v>Keeping Things Running</c:v>
                </c:pt>
                <c:pt idx="3">
                  <c:v>Caring</c:v>
                </c:pt>
                <c:pt idx="4">
                  <c:v>Learning</c:v>
                </c:pt>
                <c:pt idx="5">
                  <c:v>Reaching Out</c:v>
                </c:pt>
              </c:strCache>
            </c:strRef>
          </c:cat>
          <c:val>
            <c:numRef>
              <c:f>'Pie Chart Segments'!$B$2:$B$7</c:f>
              <c:numCache>
                <c:formatCode>General</c:formatCode>
                <c:ptCount val="6"/>
                <c:pt idx="0">
                  <c:v>87000</c:v>
                </c:pt>
                <c:pt idx="1">
                  <c:v>157000</c:v>
                </c:pt>
                <c:pt idx="2">
                  <c:v>30000</c:v>
                </c:pt>
                <c:pt idx="3">
                  <c:v>59000</c:v>
                </c:pt>
                <c:pt idx="4">
                  <c:v>90000</c:v>
                </c:pt>
                <c:pt idx="5">
                  <c:v>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8-4E58-BD3E-0DCF06072D0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64771</xdr:rowOff>
    </xdr:from>
    <xdr:to>
      <xdr:col>22</xdr:col>
      <xdr:colOff>173354</xdr:colOff>
      <xdr:row>44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BFE0E3-B1E3-4511-B64C-8D06C1FE7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64769</xdr:colOff>
      <xdr:row>0</xdr:row>
      <xdr:rowOff>0</xdr:rowOff>
    </xdr:from>
    <xdr:to>
      <xdr:col>22</xdr:col>
      <xdr:colOff>466723</xdr:colOff>
      <xdr:row>35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723796-DC1D-49E3-ACAD-F9B9D5766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D5225"/>
      </a:accent3>
      <a:accent4>
        <a:srgbClr val="20DA32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916C-2857-4FFF-80B3-7165487513A8}">
  <dimension ref="A1:H26"/>
  <sheetViews>
    <sheetView tabSelected="1" topLeftCell="A10" zoomScaleNormal="100" workbookViewId="0">
      <selection activeCell="K24" sqref="K24"/>
    </sheetView>
  </sheetViews>
  <sheetFormatPr defaultRowHeight="14.4" x14ac:dyDescent="0.3"/>
  <cols>
    <col min="1" max="1" width="26.109375" bestFit="1" customWidth="1"/>
    <col min="2" max="2" width="10.77734375" bestFit="1" customWidth="1"/>
    <col min="3" max="3" width="13.44140625" bestFit="1" customWidth="1"/>
    <col min="4" max="4" width="10.6640625" bestFit="1" customWidth="1"/>
    <col min="5" max="5" width="7.77734375" bestFit="1" customWidth="1"/>
    <col min="6" max="6" width="8.33203125" bestFit="1" customWidth="1"/>
    <col min="7" max="7" width="12.33203125" bestFit="1" customWidth="1"/>
  </cols>
  <sheetData>
    <row r="1" spans="1:8" x14ac:dyDescent="0.3">
      <c r="A1" s="1" t="s">
        <v>25</v>
      </c>
      <c r="B1" s="4" t="s">
        <v>19</v>
      </c>
    </row>
    <row r="2" spans="1:8" x14ac:dyDescent="0.3">
      <c r="A2" s="1"/>
    </row>
    <row r="3" spans="1:8" ht="43.2" x14ac:dyDescent="0.3">
      <c r="A3" s="6" t="s">
        <v>22</v>
      </c>
      <c r="B3" s="7" t="s">
        <v>14</v>
      </c>
      <c r="C3" s="8" t="s">
        <v>13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17</v>
      </c>
    </row>
    <row r="4" spans="1:8" x14ac:dyDescent="0.3">
      <c r="A4" s="10" t="s">
        <v>2</v>
      </c>
      <c r="B4" s="11">
        <f>SUM(C4:H4)</f>
        <v>1</v>
      </c>
      <c r="C4" s="12">
        <v>0.35</v>
      </c>
      <c r="D4" s="12">
        <v>0.2</v>
      </c>
      <c r="E4" s="12">
        <v>0.1</v>
      </c>
      <c r="F4" s="12">
        <v>0.18</v>
      </c>
      <c r="G4" s="12">
        <v>0.1</v>
      </c>
      <c r="H4" s="13">
        <v>7.0000000000000007E-2</v>
      </c>
    </row>
    <row r="5" spans="1:8" x14ac:dyDescent="0.3">
      <c r="A5" s="10" t="s">
        <v>3</v>
      </c>
      <c r="B5" s="11">
        <f t="shared" ref="B5:B10" si="0">SUM(C5:H5)</f>
        <v>1</v>
      </c>
      <c r="C5" s="12">
        <v>0.4</v>
      </c>
      <c r="D5" s="12">
        <v>0.1</v>
      </c>
      <c r="E5" s="12">
        <v>0.25</v>
      </c>
      <c r="F5" s="12">
        <v>0.25</v>
      </c>
      <c r="G5" s="12">
        <v>0</v>
      </c>
      <c r="H5" s="13">
        <v>0</v>
      </c>
    </row>
    <row r="6" spans="1:8" x14ac:dyDescent="0.3">
      <c r="A6" s="10" t="s">
        <v>4</v>
      </c>
      <c r="B6" s="11">
        <f t="shared" si="0"/>
        <v>1</v>
      </c>
      <c r="C6" s="12">
        <v>0.27</v>
      </c>
      <c r="D6" s="12">
        <v>0.15</v>
      </c>
      <c r="E6" s="12">
        <v>0.15</v>
      </c>
      <c r="F6" s="12">
        <v>0.18</v>
      </c>
      <c r="G6" s="12">
        <v>0</v>
      </c>
      <c r="H6" s="13">
        <v>0.25</v>
      </c>
    </row>
    <row r="7" spans="1:8" x14ac:dyDescent="0.3">
      <c r="A7" s="10" t="s">
        <v>5</v>
      </c>
      <c r="B7" s="11">
        <f t="shared" si="0"/>
        <v>1</v>
      </c>
      <c r="C7" s="12">
        <v>0</v>
      </c>
      <c r="D7" s="12">
        <v>0.05</v>
      </c>
      <c r="E7" s="12">
        <v>0</v>
      </c>
      <c r="F7" s="12">
        <v>0</v>
      </c>
      <c r="G7" s="12">
        <v>0.95</v>
      </c>
      <c r="H7" s="13">
        <v>0</v>
      </c>
    </row>
    <row r="8" spans="1:8" x14ac:dyDescent="0.3">
      <c r="A8" s="10" t="s">
        <v>6</v>
      </c>
      <c r="B8" s="11">
        <f t="shared" si="0"/>
        <v>0.99999999999999989</v>
      </c>
      <c r="C8" s="12">
        <v>0.35</v>
      </c>
      <c r="D8" s="12">
        <v>0.25</v>
      </c>
      <c r="E8" s="12">
        <v>0.1</v>
      </c>
      <c r="F8" s="12">
        <v>0.2</v>
      </c>
      <c r="G8" s="12">
        <v>0.1</v>
      </c>
      <c r="H8" s="13">
        <v>0</v>
      </c>
    </row>
    <row r="9" spans="1:8" x14ac:dyDescent="0.3">
      <c r="A9" s="10" t="s">
        <v>7</v>
      </c>
      <c r="B9" s="11">
        <f t="shared" si="0"/>
        <v>1</v>
      </c>
      <c r="C9" s="12">
        <v>0</v>
      </c>
      <c r="D9" s="12">
        <v>0.2</v>
      </c>
      <c r="E9" s="12">
        <v>0</v>
      </c>
      <c r="F9" s="12">
        <v>0.2</v>
      </c>
      <c r="G9" s="12">
        <v>0.6</v>
      </c>
      <c r="H9" s="13">
        <v>0</v>
      </c>
    </row>
    <row r="10" spans="1:8" x14ac:dyDescent="0.3">
      <c r="A10" s="14" t="s">
        <v>8</v>
      </c>
      <c r="B10" s="15">
        <f t="shared" si="0"/>
        <v>1</v>
      </c>
      <c r="C10" s="16">
        <v>0.05</v>
      </c>
      <c r="D10" s="16">
        <v>0.45</v>
      </c>
      <c r="E10" s="16">
        <v>0</v>
      </c>
      <c r="F10" s="16">
        <v>0</v>
      </c>
      <c r="G10" s="16">
        <v>0.45</v>
      </c>
      <c r="H10" s="17">
        <v>0.05</v>
      </c>
    </row>
    <row r="11" spans="1:8" x14ac:dyDescent="0.3">
      <c r="C11" s="2"/>
      <c r="D11" s="2"/>
      <c r="E11" s="2"/>
      <c r="F11" s="2"/>
      <c r="G11" s="2"/>
      <c r="H11" s="2"/>
    </row>
    <row r="12" spans="1:8" x14ac:dyDescent="0.3">
      <c r="A12" s="18" t="s">
        <v>21</v>
      </c>
      <c r="B12" s="19"/>
      <c r="C12" s="19"/>
      <c r="D12" s="19"/>
      <c r="E12" s="19"/>
      <c r="F12" s="19"/>
      <c r="G12" s="19"/>
      <c r="H12" s="20"/>
    </row>
    <row r="13" spans="1:8" ht="43.2" x14ac:dyDescent="0.3">
      <c r="A13" s="21" t="s">
        <v>22</v>
      </c>
      <c r="B13" s="22" t="s">
        <v>14</v>
      </c>
      <c r="C13" s="22" t="s">
        <v>13</v>
      </c>
      <c r="D13" s="22" t="s">
        <v>9</v>
      </c>
      <c r="E13" s="22" t="s">
        <v>10</v>
      </c>
      <c r="F13" s="22" t="s">
        <v>11</v>
      </c>
      <c r="G13" s="22" t="s">
        <v>12</v>
      </c>
      <c r="H13" s="23" t="s">
        <v>17</v>
      </c>
    </row>
    <row r="14" spans="1:8" x14ac:dyDescent="0.3">
      <c r="A14" s="10" t="s">
        <v>2</v>
      </c>
      <c r="B14" s="24">
        <v>300000</v>
      </c>
      <c r="C14" s="25">
        <f t="shared" ref="C14:H20" si="1">$B14*C4</f>
        <v>105000</v>
      </c>
      <c r="D14" s="25">
        <f t="shared" si="1"/>
        <v>60000</v>
      </c>
      <c r="E14" s="25">
        <f t="shared" si="1"/>
        <v>30000</v>
      </c>
      <c r="F14" s="25">
        <f t="shared" si="1"/>
        <v>54000</v>
      </c>
      <c r="G14" s="25">
        <f t="shared" si="1"/>
        <v>30000</v>
      </c>
      <c r="H14" s="26">
        <f t="shared" si="1"/>
        <v>21000.000000000004</v>
      </c>
    </row>
    <row r="15" spans="1:8" x14ac:dyDescent="0.3">
      <c r="A15" s="10" t="s">
        <v>3</v>
      </c>
      <c r="B15" s="24">
        <v>85000</v>
      </c>
      <c r="C15" s="25">
        <f t="shared" si="1"/>
        <v>34000</v>
      </c>
      <c r="D15" s="25">
        <f t="shared" si="1"/>
        <v>8500</v>
      </c>
      <c r="E15" s="25">
        <f t="shared" si="1"/>
        <v>21250</v>
      </c>
      <c r="F15" s="25">
        <f t="shared" si="1"/>
        <v>21250</v>
      </c>
      <c r="G15" s="25">
        <f t="shared" si="1"/>
        <v>0</v>
      </c>
      <c r="H15" s="26">
        <f t="shared" si="1"/>
        <v>0</v>
      </c>
    </row>
    <row r="16" spans="1:8" x14ac:dyDescent="0.3">
      <c r="A16" s="10" t="s">
        <v>4</v>
      </c>
      <c r="B16" s="24">
        <v>33000</v>
      </c>
      <c r="C16" s="25">
        <f t="shared" si="1"/>
        <v>8910</v>
      </c>
      <c r="D16" s="25">
        <f t="shared" si="1"/>
        <v>4950</v>
      </c>
      <c r="E16" s="25">
        <f t="shared" si="1"/>
        <v>4950</v>
      </c>
      <c r="F16" s="25">
        <f t="shared" si="1"/>
        <v>5940</v>
      </c>
      <c r="G16" s="25">
        <f t="shared" si="1"/>
        <v>0</v>
      </c>
      <c r="H16" s="26">
        <f t="shared" si="1"/>
        <v>8250</v>
      </c>
    </row>
    <row r="17" spans="1:8" x14ac:dyDescent="0.3">
      <c r="A17" s="10" t="s">
        <v>5</v>
      </c>
      <c r="B17" s="24">
        <v>24000</v>
      </c>
      <c r="C17" s="25">
        <f t="shared" si="1"/>
        <v>0</v>
      </c>
      <c r="D17" s="25">
        <f t="shared" si="1"/>
        <v>1200</v>
      </c>
      <c r="E17" s="25">
        <f t="shared" si="1"/>
        <v>0</v>
      </c>
      <c r="F17" s="25">
        <f t="shared" si="1"/>
        <v>0</v>
      </c>
      <c r="G17" s="25">
        <f t="shared" si="1"/>
        <v>22800</v>
      </c>
      <c r="H17" s="26">
        <f t="shared" si="1"/>
        <v>0</v>
      </c>
    </row>
    <row r="18" spans="1:8" x14ac:dyDescent="0.3">
      <c r="A18" s="10" t="s">
        <v>6</v>
      </c>
      <c r="B18" s="24">
        <v>24000</v>
      </c>
      <c r="C18" s="25">
        <f t="shared" si="1"/>
        <v>8400</v>
      </c>
      <c r="D18" s="25">
        <f t="shared" si="1"/>
        <v>6000</v>
      </c>
      <c r="E18" s="25">
        <f t="shared" si="1"/>
        <v>2400</v>
      </c>
      <c r="F18" s="25">
        <f t="shared" si="1"/>
        <v>4800</v>
      </c>
      <c r="G18" s="25">
        <f t="shared" si="1"/>
        <v>2400</v>
      </c>
      <c r="H18" s="26">
        <f t="shared" si="1"/>
        <v>0</v>
      </c>
    </row>
    <row r="19" spans="1:8" x14ac:dyDescent="0.3">
      <c r="A19" s="10" t="s">
        <v>7</v>
      </c>
      <c r="B19" s="24">
        <v>18500</v>
      </c>
      <c r="C19" s="25">
        <f t="shared" si="1"/>
        <v>0</v>
      </c>
      <c r="D19" s="25">
        <f t="shared" si="1"/>
        <v>3700</v>
      </c>
      <c r="E19" s="25">
        <f t="shared" si="1"/>
        <v>0</v>
      </c>
      <c r="F19" s="25">
        <f t="shared" si="1"/>
        <v>3700</v>
      </c>
      <c r="G19" s="25">
        <f t="shared" si="1"/>
        <v>11100</v>
      </c>
      <c r="H19" s="26">
        <f t="shared" si="1"/>
        <v>0</v>
      </c>
    </row>
    <row r="20" spans="1:8" x14ac:dyDescent="0.3">
      <c r="A20" s="10" t="s">
        <v>8</v>
      </c>
      <c r="B20" s="24">
        <v>6200</v>
      </c>
      <c r="C20" s="25">
        <f t="shared" si="1"/>
        <v>310</v>
      </c>
      <c r="D20" s="25">
        <f t="shared" si="1"/>
        <v>2790</v>
      </c>
      <c r="E20" s="25">
        <f t="shared" si="1"/>
        <v>0</v>
      </c>
      <c r="F20" s="25">
        <f t="shared" si="1"/>
        <v>0</v>
      </c>
      <c r="G20" s="25">
        <f t="shared" si="1"/>
        <v>2790</v>
      </c>
      <c r="H20" s="26">
        <f t="shared" si="1"/>
        <v>310</v>
      </c>
    </row>
    <row r="21" spans="1:8" x14ac:dyDescent="0.3">
      <c r="A21" s="10" t="s">
        <v>1</v>
      </c>
      <c r="B21" s="27" t="s">
        <v>0</v>
      </c>
      <c r="C21" s="25"/>
      <c r="D21" s="12"/>
      <c r="E21" s="12"/>
      <c r="F21" s="12"/>
      <c r="G21" s="12"/>
      <c r="H21" s="28"/>
    </row>
    <row r="22" spans="1:8" x14ac:dyDescent="0.3">
      <c r="A22" s="35" t="s">
        <v>20</v>
      </c>
      <c r="B22" s="33">
        <v>484479</v>
      </c>
      <c r="C22" s="29">
        <f>SUM(C14:C20)</f>
        <v>156620</v>
      </c>
      <c r="D22" s="29">
        <f t="shared" ref="D22:H22" si="2">SUM(D14:D20)</f>
        <v>87140</v>
      </c>
      <c r="E22" s="29">
        <f t="shared" si="2"/>
        <v>58600</v>
      </c>
      <c r="F22" s="29">
        <f t="shared" si="2"/>
        <v>89690</v>
      </c>
      <c r="G22" s="29">
        <f t="shared" si="2"/>
        <v>69090</v>
      </c>
      <c r="H22" s="29">
        <f t="shared" si="2"/>
        <v>29560.000000000004</v>
      </c>
    </row>
    <row r="23" spans="1:8" x14ac:dyDescent="0.3">
      <c r="A23" s="36" t="s">
        <v>18</v>
      </c>
      <c r="B23" s="29">
        <f>SUM(C23:H23)</f>
        <v>492000</v>
      </c>
      <c r="C23" s="29">
        <f>(ROUND(C22*0.0001,1))*10000</f>
        <v>157000</v>
      </c>
      <c r="D23" s="29">
        <f t="shared" ref="D23:H23" si="3">(ROUND(D22*0.0001,1))*10000</f>
        <v>87000</v>
      </c>
      <c r="E23" s="29">
        <f t="shared" si="3"/>
        <v>59000</v>
      </c>
      <c r="F23" s="29">
        <f t="shared" si="3"/>
        <v>90000</v>
      </c>
      <c r="G23" s="29">
        <f t="shared" si="3"/>
        <v>69000</v>
      </c>
      <c r="H23" s="29">
        <f t="shared" si="3"/>
        <v>30000</v>
      </c>
    </row>
    <row r="24" spans="1:8" x14ac:dyDescent="0.3">
      <c r="A24" s="37" t="s">
        <v>23</v>
      </c>
      <c r="B24" s="30">
        <f>SUM(C24:H24)</f>
        <v>1</v>
      </c>
      <c r="C24" s="30">
        <f>C23/$B$23</f>
        <v>0.31910569105691056</v>
      </c>
      <c r="D24" s="30">
        <f t="shared" ref="D24:H24" si="4">D23/$B$23</f>
        <v>0.17682926829268292</v>
      </c>
      <c r="E24" s="30">
        <f t="shared" si="4"/>
        <v>0.11991869918699187</v>
      </c>
      <c r="F24" s="30">
        <f t="shared" si="4"/>
        <v>0.18292682926829268</v>
      </c>
      <c r="G24" s="30">
        <f t="shared" si="4"/>
        <v>0.1402439024390244</v>
      </c>
      <c r="H24" s="30">
        <f t="shared" si="4"/>
        <v>6.097560975609756E-2</v>
      </c>
    </row>
    <row r="25" spans="1:8" ht="43.2" x14ac:dyDescent="0.3">
      <c r="A25" s="38"/>
      <c r="B25" s="34"/>
      <c r="C25" s="32"/>
      <c r="D25" s="32"/>
      <c r="E25" s="32"/>
      <c r="F25" s="32"/>
      <c r="G25" s="32"/>
      <c r="H25" s="31" t="s">
        <v>24</v>
      </c>
    </row>
    <row r="26" spans="1:8" x14ac:dyDescent="0.3">
      <c r="C26" s="5"/>
      <c r="D26" s="5"/>
      <c r="E26" s="5"/>
      <c r="F26" s="5"/>
      <c r="G26" s="5"/>
      <c r="H26" s="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FC53-DBA5-4D74-A481-01BFCAAA4B99}">
  <dimension ref="A1:AF10"/>
  <sheetViews>
    <sheetView zoomScaleNormal="100" workbookViewId="0">
      <selection activeCell="C22" sqref="C22"/>
    </sheetView>
  </sheetViews>
  <sheetFormatPr defaultRowHeight="14.4" x14ac:dyDescent="0.3"/>
  <cols>
    <col min="1" max="1" width="13.6640625" customWidth="1"/>
    <col min="2" max="2" width="9.77734375" bestFit="1" customWidth="1"/>
  </cols>
  <sheetData>
    <row r="1" spans="1:32" x14ac:dyDescent="0.3">
      <c r="A1" s="1" t="s">
        <v>15</v>
      </c>
      <c r="B1" s="1" t="s">
        <v>16</v>
      </c>
    </row>
    <row r="2" spans="1:32" x14ac:dyDescent="0.3">
      <c r="A2" t="s">
        <v>9</v>
      </c>
      <c r="B2">
        <f>'Church Expenses from Annual Rep'!D23</f>
        <v>87000</v>
      </c>
      <c r="C2" s="2">
        <f>B2/$B$8</f>
        <v>0.17682926829268292</v>
      </c>
    </row>
    <row r="3" spans="1:32" x14ac:dyDescent="0.3">
      <c r="A3" t="s">
        <v>13</v>
      </c>
      <c r="B3">
        <f>'Church Expenses from Annual Rep'!C23</f>
        <v>157000</v>
      </c>
      <c r="C3" s="2">
        <f t="shared" ref="C3:C7" si="0">B3/$B$8</f>
        <v>0.31910569105691056</v>
      </c>
    </row>
    <row r="4" spans="1:32" x14ac:dyDescent="0.3">
      <c r="A4" t="s">
        <v>17</v>
      </c>
      <c r="B4">
        <f>'Church Expenses from Annual Rep'!H23</f>
        <v>30000</v>
      </c>
      <c r="C4" s="2">
        <f t="shared" si="0"/>
        <v>6.097560975609756E-2</v>
      </c>
      <c r="AF4" s="2"/>
    </row>
    <row r="5" spans="1:32" x14ac:dyDescent="0.3">
      <c r="A5" t="s">
        <v>10</v>
      </c>
      <c r="B5">
        <f>'Church Expenses from Annual Rep'!E23</f>
        <v>59000</v>
      </c>
      <c r="C5" s="2">
        <f t="shared" si="0"/>
        <v>0.11991869918699187</v>
      </c>
      <c r="AF5" s="2"/>
    </row>
    <row r="6" spans="1:32" x14ac:dyDescent="0.3">
      <c r="A6" t="s">
        <v>11</v>
      </c>
      <c r="B6">
        <f>'Church Expenses from Annual Rep'!F23</f>
        <v>90000</v>
      </c>
      <c r="C6" s="2">
        <f t="shared" si="0"/>
        <v>0.18292682926829268</v>
      </c>
      <c r="AF6" s="2"/>
    </row>
    <row r="7" spans="1:32" x14ac:dyDescent="0.3">
      <c r="A7" t="s">
        <v>12</v>
      </c>
      <c r="B7">
        <f>'Church Expenses from Annual Rep'!G23</f>
        <v>69000</v>
      </c>
      <c r="C7" s="2">
        <f t="shared" si="0"/>
        <v>0.1402439024390244</v>
      </c>
      <c r="AF7" s="2"/>
    </row>
    <row r="8" spans="1:32" x14ac:dyDescent="0.3">
      <c r="A8" s="1" t="s">
        <v>14</v>
      </c>
      <c r="B8" s="1">
        <f>SUM(B2:B7)</f>
        <v>492000</v>
      </c>
      <c r="C8" s="3">
        <f>SUM(C2:C7)</f>
        <v>0.99999999999999989</v>
      </c>
      <c r="AF8" s="2"/>
    </row>
    <row r="9" spans="1:32" x14ac:dyDescent="0.3">
      <c r="AF9" s="2"/>
    </row>
    <row r="10" spans="1:32" x14ac:dyDescent="0.3">
      <c r="AF10" s="2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7BBC3-424A-4C5D-9FCA-C9C4CE638755}">
  <dimension ref="A1:AF10"/>
  <sheetViews>
    <sheetView zoomScaleNormal="100" workbookViewId="0">
      <selection activeCell="A11" sqref="A11"/>
    </sheetView>
  </sheetViews>
  <sheetFormatPr defaultRowHeight="14.4" x14ac:dyDescent="0.3"/>
  <cols>
    <col min="1" max="1" width="13" customWidth="1"/>
    <col min="2" max="2" width="9.77734375" bestFit="1" customWidth="1"/>
  </cols>
  <sheetData>
    <row r="1" spans="1:32" x14ac:dyDescent="0.3">
      <c r="A1" s="1" t="s">
        <v>15</v>
      </c>
      <c r="B1" s="1" t="s">
        <v>16</v>
      </c>
    </row>
    <row r="2" spans="1:32" x14ac:dyDescent="0.3">
      <c r="A2" t="s">
        <v>9</v>
      </c>
      <c r="B2">
        <f>'Church Expenses from Annual Rep'!D23</f>
        <v>87000</v>
      </c>
      <c r="C2" s="2">
        <f>B2/$B$8</f>
        <v>0.17682926829268292</v>
      </c>
    </row>
    <row r="3" spans="1:32" x14ac:dyDescent="0.3">
      <c r="A3" t="s">
        <v>13</v>
      </c>
      <c r="B3">
        <f>'Church Expenses from Annual Rep'!C23</f>
        <v>157000</v>
      </c>
      <c r="C3" s="2">
        <f t="shared" ref="C3:C7" si="0">B3/$B$8</f>
        <v>0.31910569105691056</v>
      </c>
    </row>
    <row r="4" spans="1:32" x14ac:dyDescent="0.3">
      <c r="A4" t="s">
        <v>17</v>
      </c>
      <c r="B4">
        <f>'Church Expenses from Annual Rep'!H23</f>
        <v>30000</v>
      </c>
      <c r="C4" s="2">
        <f t="shared" si="0"/>
        <v>6.097560975609756E-2</v>
      </c>
      <c r="AF4" s="2"/>
    </row>
    <row r="5" spans="1:32" x14ac:dyDescent="0.3">
      <c r="A5" t="s">
        <v>10</v>
      </c>
      <c r="B5">
        <f>'Church Expenses from Annual Rep'!E23</f>
        <v>59000</v>
      </c>
      <c r="C5" s="2">
        <f t="shared" si="0"/>
        <v>0.11991869918699187</v>
      </c>
      <c r="AF5" s="2"/>
    </row>
    <row r="6" spans="1:32" x14ac:dyDescent="0.3">
      <c r="A6" t="s">
        <v>11</v>
      </c>
      <c r="B6">
        <f>'Church Expenses from Annual Rep'!F23</f>
        <v>90000</v>
      </c>
      <c r="C6" s="2">
        <f t="shared" si="0"/>
        <v>0.18292682926829268</v>
      </c>
      <c r="AF6" s="2"/>
    </row>
    <row r="7" spans="1:32" x14ac:dyDescent="0.3">
      <c r="A7" t="s">
        <v>12</v>
      </c>
      <c r="B7">
        <f>'Church Expenses from Annual Rep'!G23</f>
        <v>69000</v>
      </c>
      <c r="C7" s="2">
        <f t="shared" si="0"/>
        <v>0.1402439024390244</v>
      </c>
      <c r="AF7" s="2"/>
    </row>
    <row r="8" spans="1:32" x14ac:dyDescent="0.3">
      <c r="A8" s="1" t="s">
        <v>14</v>
      </c>
      <c r="B8" s="1">
        <f>SUM(B2:B7)</f>
        <v>492000</v>
      </c>
      <c r="C8" s="3">
        <f>SUM(C2:C7)</f>
        <v>0.99999999999999989</v>
      </c>
      <c r="AF8" s="2"/>
    </row>
    <row r="9" spans="1:32" x14ac:dyDescent="0.3">
      <c r="AF9" s="2"/>
    </row>
    <row r="10" spans="1:32" x14ac:dyDescent="0.3">
      <c r="AF10" s="2"/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Church Expenses from Annual Rep</vt:lpstr>
      <vt:lpstr>Front Pie Chart</vt:lpstr>
      <vt:lpstr>Pie Chart Segments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MacDonald</dc:creator>
  <cp:lastModifiedBy>Jim MacDonald</cp:lastModifiedBy>
  <cp:lastPrinted>2021-05-07T17:29:02Z</cp:lastPrinted>
  <dcterms:created xsi:type="dcterms:W3CDTF">2021-04-30T17:54:00Z</dcterms:created>
  <dcterms:modified xsi:type="dcterms:W3CDTF">2021-05-10T18:43:51Z</dcterms:modified>
</cp:coreProperties>
</file>